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'1кв'!$A$1:$E$51</definedName>
    <definedName name="_xlnm.Print_Area" localSheetId="1">'2кв'!$A$1:$E$50</definedName>
    <definedName name="_xlnm.Print_Area" localSheetId="2">'3кв'!$A$1:$E$51</definedName>
    <definedName name="_xlnm.Print_Area" localSheetId="3">'4кв'!$A$1:$E$49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1" i="27" l="1"/>
  <c r="C20" i="27"/>
  <c r="C19" i="27"/>
  <c r="C14" i="27"/>
  <c r="C15" i="27"/>
  <c r="C13" i="27"/>
  <c r="C10" i="27"/>
  <c r="C9" i="27"/>
  <c r="C8" i="27"/>
  <c r="C11" i="27" s="1"/>
  <c r="C6" i="27"/>
  <c r="B44" i="26"/>
  <c r="C29" i="27"/>
  <c r="C17" i="27"/>
  <c r="E23" i="26"/>
  <c r="E22" i="26"/>
  <c r="E26" i="26" l="1"/>
  <c r="B48" i="26" s="1"/>
  <c r="B49" i="26" s="1"/>
  <c r="C23" i="27"/>
  <c r="C24" i="27" s="1"/>
  <c r="B49" i="25"/>
  <c r="E28" i="25"/>
  <c r="B46" i="25" l="1"/>
  <c r="E23" i="25"/>
  <c r="E22" i="25"/>
  <c r="B50" i="25" l="1"/>
  <c r="B51" i="25" s="1"/>
  <c r="B44" i="24"/>
  <c r="B48" i="24"/>
  <c r="B47" i="24"/>
  <c r="E23" i="24"/>
  <c r="E22" i="24"/>
  <c r="E26" i="24" s="1"/>
  <c r="B49" i="24" s="1"/>
  <c r="B50" i="24" l="1"/>
  <c r="B49" i="23"/>
  <c r="B48" i="23"/>
  <c r="E23" i="23"/>
  <c r="E22" i="23"/>
  <c r="E27" i="23" s="1"/>
  <c r="B50" i="23" s="1"/>
  <c r="B51" i="23" l="1"/>
</calcChain>
</file>

<file path=xl/sharedStrings.xml><?xml version="1.0" encoding="utf-8"?>
<sst xmlns="http://schemas.openxmlformats.org/spreadsheetml/2006/main" count="262" uniqueCount="100">
  <si>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</si>
  <si>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</si>
  <si>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</si>
  <si>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</si>
  <si>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</si>
  <si>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</si>
  <si>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</si>
  <si>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</si>
  <si>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</si>
  <si>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</si>
  <si>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</si>
  <si>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</si>
  <si>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</si>
  <si>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</si>
  <si>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</si>
  <si>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</si>
  <si>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</si>
  <si>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</si>
  <si>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</si>
  <si>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</si>
  <si>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</si>
  <si>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</si>
  <si>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</si>
  <si>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</si>
  <si>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</si>
  <si>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160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</si>
  <si>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Сорокиной Надежды Дмитриевны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</si>
  <si>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25.03.2013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</si>
  <si>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</si>
  <si>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</si>
  <si>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</si>
  <si>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</si>
  <si>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</si>
  <si>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</si>
  <si>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Заказчик - Собственники МКД, в лице председателя совета МКД Сорокиной Н.Д.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</si>
  <si>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</si>
  <si>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</si>
  <si>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</si>
  <si>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</si>
  <si>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</si>
  <si>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</si>
  <si>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</si>
  <si>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</si>
  <si>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интернет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</si>
  <si>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</si>
  <si>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</si>
  <si>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Общая площадь квартир - 311,2м2</t>
  </si>
  <si>
    <t>интернет Ростелеком</t>
  </si>
  <si>
    <t>Предъявлено населению 20389,83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</si>
  <si>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</si>
  <si>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</si>
  <si>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</si>
  <si>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</si>
  <si>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восемнадцать тысяч восемьсот семьдесят рублей 02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</si>
  <si>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</si>
  <si>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</si>
  <si>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</si>
  <si>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восемнадцать тысяч четыреста шестьдесят пять рублей 24 копейки.</t>
  </si>
  <si>
    <t>за 3 квартал 2024 года</t>
  </si>
  <si>
    <t>30.09.2024 г.</t>
  </si>
  <si>
    <t>3 квартал</t>
  </si>
  <si>
    <t>Ремонт отдельныхмест панелей (смета)</t>
  </si>
  <si>
    <t>Окраска дверей (смета)</t>
  </si>
  <si>
    <t>август</t>
  </si>
  <si>
    <t xml:space="preserve">           2. Всего за период с "01" 07 2024 г. по "30" 09 2024 г. выполнено работ (оказано услуг) на общую сумму двадцать шесть тысяч пятьсот восемьдесят четыре рубля 42 копейки.</t>
  </si>
  <si>
    <t>Предъявлено населению 22257,03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</si>
  <si>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</si>
  <si>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</si>
  <si>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</si>
  <si>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</si>
  <si>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</si>
  <si>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</si>
  <si>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Квант телекос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</si>
  <si>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</si>
  <si>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</si>
  <si>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</si>
  <si>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</si>
  <si>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</si>
  <si>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</si>
  <si>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</si>
  <si>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</si>
  <si>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</si>
  <si>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</si>
  <si>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</si>
  <si>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</si>
  <si>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</si>
  <si>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</si>
  <si>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</si>
  <si>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</si>
  <si>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</si>
  <si>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</si>
  <si>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</si>
  <si>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</si>
  <si>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</si>
  <si>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</si>
  <si>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двадцать тысяч двести восемь рублей 73 копейки.</t>
  </si>
  <si>
    <t>по ж.д. ул. Пролетарская, д. 160</t>
  </si>
  <si>
    <t>Начислено всего 85293,72</t>
  </si>
  <si>
    <t xml:space="preserve">   * Ремонт отдельныхмест панелей (смета)</t>
  </si>
  <si>
    <t xml:space="preserve">   * Окраска дверей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</si>
</sst>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5" xfId="0" applyFon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16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1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3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49</v>
      </c>
      <c r="B3" s="55"/>
      <c r="C3" s="55"/>
      <c r="D3" s="55"/>
      <c r="E3" s="55"/>
    </row>
    <row r="4" spans="1:5" s="1" customFormat="1" ht="15.75" x14ac:dyDescent="0.25">
      <c r="A4" s="21" t="s">
        <v>13</v>
      </c>
      <c r="B4" s="4"/>
      <c r="C4" s="4"/>
      <c r="D4" s="26"/>
      <c r="E4" s="25" t="s">
        <v>50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26</v>
      </c>
      <c r="B9" s="45"/>
      <c r="C9" s="45"/>
      <c r="D9" s="45"/>
      <c r="E9" s="45"/>
    </row>
    <row r="10" spans="1:5" ht="30.75" customHeight="1" x14ac:dyDescent="0.25">
      <c r="A10" s="49" t="s">
        <v>14</v>
      </c>
      <c r="B10" s="50"/>
      <c r="C10" s="50"/>
      <c r="D10" s="50"/>
      <c r="E10" s="50"/>
    </row>
    <row r="11" spans="1:5" ht="29.25" customHeight="1" x14ac:dyDescent="0.25">
      <c r="A11" s="45" t="s">
        <v>27</v>
      </c>
      <c r="B11" s="45"/>
      <c r="C11" s="45"/>
      <c r="D11" s="45"/>
      <c r="E11" s="45"/>
    </row>
    <row r="12" spans="1:5" ht="17.2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9.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44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.6" customHeight="1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28</v>
      </c>
      <c r="B18" s="45"/>
      <c r="C18" s="45"/>
      <c r="D18" s="45"/>
      <c r="E18" s="45"/>
    </row>
    <row r="19" spans="1:8" ht="31.5" customHeight="1" x14ac:dyDescent="0.25">
      <c r="A19" s="43" t="s">
        <v>29</v>
      </c>
      <c r="B19" s="43"/>
      <c r="C19" s="43"/>
      <c r="D19" s="43"/>
      <c r="E19" s="43"/>
    </row>
    <row r="20" spans="1:8" ht="24" customHeight="1" x14ac:dyDescent="0.25">
      <c r="A20" s="43"/>
      <c r="B20" s="43"/>
      <c r="C20" s="43"/>
      <c r="D20" s="43"/>
      <c r="E20" s="43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15.29</v>
      </c>
      <c r="E22" s="7">
        <f>D22*F20*G20</f>
        <v>14274.743999999999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D23*F20*3</f>
        <v>4070.4960000000001</v>
      </c>
    </row>
    <row r="24" spans="1:8" x14ac:dyDescent="0.25">
      <c r="A24" s="6" t="s">
        <v>31</v>
      </c>
      <c r="B24" s="8" t="s">
        <v>32</v>
      </c>
      <c r="C24" s="3" t="s">
        <v>33</v>
      </c>
      <c r="D24" s="3"/>
      <c r="E24" s="7">
        <v>206.78</v>
      </c>
    </row>
    <row r="25" spans="1:8" s="34" customFormat="1" ht="60" x14ac:dyDescent="0.25">
      <c r="A25" s="30" t="s">
        <v>51</v>
      </c>
      <c r="B25" s="31" t="s">
        <v>52</v>
      </c>
      <c r="C25" s="32" t="s">
        <v>33</v>
      </c>
      <c r="D25" s="32"/>
      <c r="E25" s="33">
        <v>318</v>
      </c>
    </row>
    <row r="26" spans="1:8" x14ac:dyDescent="0.25">
      <c r="A26" s="6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18870.019999999997</v>
      </c>
    </row>
    <row r="29" spans="1:8" ht="30.75" customHeight="1" x14ac:dyDescent="0.25">
      <c r="A29" s="44" t="s">
        <v>53</v>
      </c>
      <c r="B29" s="44"/>
      <c r="C29" s="44"/>
      <c r="D29" s="44"/>
      <c r="E29" s="44"/>
    </row>
    <row r="30" spans="1:8" ht="30" customHeight="1" x14ac:dyDescent="0.25">
      <c r="A30" s="45" t="s">
        <v>21</v>
      </c>
      <c r="B30" s="45"/>
      <c r="C30" s="45"/>
      <c r="D30" s="45"/>
      <c r="E30" s="45"/>
    </row>
    <row r="31" spans="1:8" x14ac:dyDescent="0.25">
      <c r="A31" s="45" t="s">
        <v>20</v>
      </c>
      <c r="B31" s="45"/>
      <c r="C31" s="45"/>
      <c r="D31" s="45"/>
      <c r="E31" s="45"/>
      <c r="F31" s="13"/>
      <c r="G31" s="13"/>
      <c r="H31" s="14"/>
    </row>
    <row r="32" spans="1:8" ht="32.25" customHeight="1" x14ac:dyDescent="0.25">
      <c r="A32" s="45" t="s">
        <v>30</v>
      </c>
      <c r="B32" s="45"/>
      <c r="C32" s="45"/>
      <c r="D32" s="45"/>
      <c r="E32" s="45"/>
      <c r="F32" s="13"/>
      <c r="G32" s="13"/>
      <c r="H32" s="13"/>
    </row>
    <row r="33" spans="1:5" x14ac:dyDescent="0.25">
      <c r="A33" s="45" t="s">
        <v>18</v>
      </c>
      <c r="B33" s="45"/>
      <c r="C33" s="45"/>
      <c r="D33" s="45"/>
      <c r="E33" s="45"/>
    </row>
    <row r="34" spans="1:5" x14ac:dyDescent="0.25">
      <c r="A34" s="46" t="s">
        <v>5</v>
      </c>
      <c r="B34" s="46"/>
      <c r="C34" s="46"/>
      <c r="D34" s="46"/>
      <c r="E34" s="46"/>
    </row>
    <row r="35" spans="1:5" x14ac:dyDescent="0.25">
      <c r="A35" s="45" t="s">
        <v>18</v>
      </c>
      <c r="B35" s="45"/>
      <c r="C35" s="45"/>
      <c r="D35" s="45"/>
      <c r="E35" s="45"/>
    </row>
    <row r="36" spans="1:5" x14ac:dyDescent="0.25">
      <c r="A36" s="47" t="s">
        <v>45</v>
      </c>
      <c r="B36" s="47"/>
      <c r="C36" s="47"/>
      <c r="D36" s="47"/>
      <c r="E36" s="47"/>
    </row>
    <row r="37" spans="1:5" x14ac:dyDescent="0.25">
      <c r="B37" s="42" t="s">
        <v>19</v>
      </c>
      <c r="C37" s="42"/>
      <c r="D37" s="42"/>
      <c r="E37" s="5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47" t="s">
        <v>34</v>
      </c>
      <c r="B39" s="47"/>
      <c r="C39" s="47"/>
      <c r="D39" s="47"/>
      <c r="E39" s="47"/>
    </row>
    <row r="40" spans="1:5" x14ac:dyDescent="0.25">
      <c r="B40" s="42" t="s">
        <v>19</v>
      </c>
      <c r="C40" s="42"/>
      <c r="D40" s="42"/>
      <c r="E40" s="5" t="s">
        <v>6</v>
      </c>
    </row>
    <row r="43" spans="1:5" x14ac:dyDescent="0.25">
      <c r="A43" s="18" t="s">
        <v>46</v>
      </c>
    </row>
    <row r="44" spans="1:5" x14ac:dyDescent="0.25">
      <c r="A44" s="13" t="s">
        <v>35</v>
      </c>
    </row>
    <row r="45" spans="1:5" x14ac:dyDescent="0.25">
      <c r="A45" s="2" t="s">
        <v>40</v>
      </c>
      <c r="B45" s="15">
        <v>12975.44</v>
      </c>
    </row>
    <row r="46" spans="1:5" ht="19.5" customHeight="1" x14ac:dyDescent="0.25">
      <c r="A46" s="22" t="s">
        <v>48</v>
      </c>
      <c r="B46" s="16"/>
    </row>
    <row r="47" spans="1:5" x14ac:dyDescent="0.25">
      <c r="A47" s="2" t="s">
        <v>36</v>
      </c>
      <c r="B47" s="16">
        <v>20728.82</v>
      </c>
    </row>
    <row r="48" spans="1:5" x14ac:dyDescent="0.25">
      <c r="A48" s="2" t="s">
        <v>43</v>
      </c>
      <c r="B48" s="16">
        <f>3*100</f>
        <v>300</v>
      </c>
    </row>
    <row r="49" spans="1:2" x14ac:dyDescent="0.25">
      <c r="A49" s="2" t="s">
        <v>47</v>
      </c>
      <c r="B49" s="16">
        <f>150*3</f>
        <v>450</v>
      </c>
    </row>
    <row r="50" spans="1:2" ht="30" x14ac:dyDescent="0.25">
      <c r="A50" s="22" t="s">
        <v>38</v>
      </c>
      <c r="B50" s="16">
        <f>E27</f>
        <v>18870.019999999997</v>
      </c>
    </row>
    <row r="51" spans="1:2" x14ac:dyDescent="0.25">
      <c r="A51" s="17" t="s">
        <v>37</v>
      </c>
      <c r="B51" s="19">
        <f>B45+B47+B48+B49-B50</f>
        <v>15584.240000000005</v>
      </c>
    </row>
    <row r="54" spans="1:2" x14ac:dyDescent="0.25">
      <c r="B54" s="2">
        <v>12975.44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19" zoomScaleSheetLayoutView="100" workbookViewId="0">
      <selection activeCell="H28" sqref="H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3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54</v>
      </c>
      <c r="B3" s="55"/>
      <c r="C3" s="55"/>
      <c r="D3" s="55"/>
      <c r="E3" s="55"/>
    </row>
    <row r="4" spans="1:5" s="1" customFormat="1" ht="15.75" x14ac:dyDescent="0.25">
      <c r="A4" s="21" t="s">
        <v>13</v>
      </c>
      <c r="B4" s="4"/>
      <c r="C4" s="4"/>
      <c r="D4" s="26"/>
      <c r="E4" s="25" t="s">
        <v>55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26</v>
      </c>
      <c r="B9" s="45"/>
      <c r="C9" s="45"/>
      <c r="D9" s="45"/>
      <c r="E9" s="45"/>
    </row>
    <row r="10" spans="1:5" ht="30.75" customHeight="1" x14ac:dyDescent="0.25">
      <c r="A10" s="49" t="s">
        <v>14</v>
      </c>
      <c r="B10" s="50"/>
      <c r="C10" s="50"/>
      <c r="D10" s="50"/>
      <c r="E10" s="50"/>
    </row>
    <row r="11" spans="1:5" ht="29.25" customHeight="1" x14ac:dyDescent="0.25">
      <c r="A11" s="45" t="s">
        <v>27</v>
      </c>
      <c r="B11" s="45"/>
      <c r="C11" s="45"/>
      <c r="D11" s="45"/>
      <c r="E11" s="45"/>
    </row>
    <row r="12" spans="1:5" ht="17.2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9.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44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.6" customHeight="1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28</v>
      </c>
      <c r="B18" s="45"/>
      <c r="C18" s="45"/>
      <c r="D18" s="45"/>
      <c r="E18" s="45"/>
    </row>
    <row r="19" spans="1:8" ht="31.5" customHeight="1" x14ac:dyDescent="0.25">
      <c r="A19" s="43" t="s">
        <v>29</v>
      </c>
      <c r="B19" s="43"/>
      <c r="C19" s="43"/>
      <c r="D19" s="43"/>
      <c r="E19" s="43"/>
    </row>
    <row r="20" spans="1:8" ht="24" customHeight="1" x14ac:dyDescent="0.25">
      <c r="A20" s="43"/>
      <c r="B20" s="43"/>
      <c r="C20" s="43"/>
      <c r="D20" s="43"/>
      <c r="E20" s="43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15.29</v>
      </c>
      <c r="E22" s="7">
        <f>D22*F20*G20</f>
        <v>14274.743999999999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4.3600000000000003</v>
      </c>
      <c r="E23" s="7">
        <f>D23*F20*3</f>
        <v>4070.4960000000001</v>
      </c>
    </row>
    <row r="24" spans="1:8" x14ac:dyDescent="0.25">
      <c r="A24" s="6" t="s">
        <v>31</v>
      </c>
      <c r="B24" s="8" t="s">
        <v>56</v>
      </c>
      <c r="C24" s="3" t="s">
        <v>33</v>
      </c>
      <c r="D24" s="3"/>
      <c r="E24" s="7">
        <v>120</v>
      </c>
    </row>
    <row r="25" spans="1:8" x14ac:dyDescent="0.25">
      <c r="A25" s="6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18465.239999999998</v>
      </c>
    </row>
    <row r="28" spans="1:8" ht="30.75" customHeight="1" x14ac:dyDescent="0.25">
      <c r="A28" s="57" t="s">
        <v>57</v>
      </c>
      <c r="B28" s="57"/>
      <c r="C28" s="57"/>
      <c r="D28" s="57"/>
      <c r="E28" s="57"/>
    </row>
    <row r="29" spans="1:8" ht="30" customHeight="1" x14ac:dyDescent="0.25">
      <c r="A29" s="45" t="s">
        <v>21</v>
      </c>
      <c r="B29" s="45"/>
      <c r="C29" s="45"/>
      <c r="D29" s="45"/>
      <c r="E29" s="45"/>
    </row>
    <row r="30" spans="1:8" x14ac:dyDescent="0.25">
      <c r="A30" s="45" t="s">
        <v>20</v>
      </c>
      <c r="B30" s="45"/>
      <c r="C30" s="45"/>
      <c r="D30" s="45"/>
      <c r="E30" s="45"/>
      <c r="F30" s="13"/>
      <c r="G30" s="13"/>
      <c r="H30" s="14"/>
    </row>
    <row r="31" spans="1:8" ht="32.25" customHeight="1" x14ac:dyDescent="0.25">
      <c r="A31" s="45" t="s">
        <v>30</v>
      </c>
      <c r="B31" s="45"/>
      <c r="C31" s="45"/>
      <c r="D31" s="45"/>
      <c r="E31" s="45"/>
      <c r="F31" s="13"/>
      <c r="G31" s="13"/>
      <c r="H31" s="13"/>
    </row>
    <row r="32" spans="1:8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7" t="s">
        <v>45</v>
      </c>
      <c r="B35" s="47"/>
      <c r="C35" s="47"/>
      <c r="D35" s="47"/>
      <c r="E35" s="47"/>
    </row>
    <row r="36" spans="1:5" x14ac:dyDescent="0.25">
      <c r="B36" s="42" t="s">
        <v>19</v>
      </c>
      <c r="C36" s="42"/>
      <c r="D36" s="42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7" t="s">
        <v>34</v>
      </c>
      <c r="B38" s="47"/>
      <c r="C38" s="47"/>
      <c r="D38" s="47"/>
      <c r="E38" s="47"/>
    </row>
    <row r="39" spans="1:5" x14ac:dyDescent="0.25">
      <c r="B39" s="42" t="s">
        <v>19</v>
      </c>
      <c r="C39" s="42"/>
      <c r="D39" s="42"/>
      <c r="E39" s="5" t="s">
        <v>6</v>
      </c>
    </row>
    <row r="42" spans="1:5" x14ac:dyDescent="0.25">
      <c r="A42" s="18" t="s">
        <v>46</v>
      </c>
    </row>
    <row r="43" spans="1:5" x14ac:dyDescent="0.25">
      <c r="A43" s="13" t="s">
        <v>35</v>
      </c>
    </row>
    <row r="44" spans="1:5" x14ac:dyDescent="0.25">
      <c r="A44" s="2" t="s">
        <v>40</v>
      </c>
      <c r="B44" s="15">
        <f>'1кв'!B51</f>
        <v>15584.240000000005</v>
      </c>
    </row>
    <row r="45" spans="1:5" ht="19.5" customHeight="1" x14ac:dyDescent="0.25">
      <c r="A45" s="27" t="s">
        <v>48</v>
      </c>
      <c r="B45" s="16"/>
    </row>
    <row r="46" spans="1:5" x14ac:dyDescent="0.25">
      <c r="A46" s="2" t="s">
        <v>36</v>
      </c>
      <c r="B46" s="16">
        <v>20389.830000000002</v>
      </c>
    </row>
    <row r="47" spans="1:5" x14ac:dyDescent="0.25">
      <c r="A47" s="2" t="s">
        <v>43</v>
      </c>
      <c r="B47" s="16">
        <f>3*100</f>
        <v>300</v>
      </c>
    </row>
    <row r="48" spans="1:5" x14ac:dyDescent="0.25">
      <c r="A48" s="2" t="s">
        <v>47</v>
      </c>
      <c r="B48" s="16">
        <f>150*3</f>
        <v>450</v>
      </c>
    </row>
    <row r="49" spans="1:2" ht="30" x14ac:dyDescent="0.25">
      <c r="A49" s="27" t="s">
        <v>38</v>
      </c>
      <c r="B49" s="16">
        <f>E26</f>
        <v>18465.239999999998</v>
      </c>
    </row>
    <row r="50" spans="1:2" x14ac:dyDescent="0.25">
      <c r="A50" s="17" t="s">
        <v>37</v>
      </c>
      <c r="B50" s="19">
        <f>B44+B46+B47+B48-B49</f>
        <v>18258.830000000009</v>
      </c>
    </row>
    <row r="53" spans="1:2" x14ac:dyDescent="0.25">
      <c r="B53" s="2">
        <v>12975.44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0" zoomScaleSheetLayoutView="100" workbookViewId="0">
      <selection activeCell="A25" sqref="A25: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3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58</v>
      </c>
      <c r="B3" s="55"/>
      <c r="C3" s="55"/>
      <c r="D3" s="55"/>
      <c r="E3" s="55"/>
    </row>
    <row r="4" spans="1:5" s="1" customFormat="1" ht="15.75" x14ac:dyDescent="0.25">
      <c r="A4" s="21" t="s">
        <v>13</v>
      </c>
      <c r="B4" s="4"/>
      <c r="C4" s="4"/>
      <c r="D4" s="26"/>
      <c r="E4" s="25" t="s">
        <v>59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26</v>
      </c>
      <c r="B9" s="45"/>
      <c r="C9" s="45"/>
      <c r="D9" s="45"/>
      <c r="E9" s="45"/>
    </row>
    <row r="10" spans="1:5" ht="30.75" customHeight="1" x14ac:dyDescent="0.25">
      <c r="A10" s="49" t="s">
        <v>14</v>
      </c>
      <c r="B10" s="50"/>
      <c r="C10" s="50"/>
      <c r="D10" s="50"/>
      <c r="E10" s="50"/>
    </row>
    <row r="11" spans="1:5" ht="29.25" customHeight="1" x14ac:dyDescent="0.25">
      <c r="A11" s="45" t="s">
        <v>27</v>
      </c>
      <c r="B11" s="45"/>
      <c r="C11" s="45"/>
      <c r="D11" s="45"/>
      <c r="E11" s="45"/>
    </row>
    <row r="12" spans="1:5" ht="17.2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9.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44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.6" customHeight="1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28</v>
      </c>
      <c r="B18" s="45"/>
      <c r="C18" s="45"/>
      <c r="D18" s="45"/>
      <c r="E18" s="45"/>
    </row>
    <row r="19" spans="1:8" ht="31.5" customHeight="1" x14ac:dyDescent="0.25">
      <c r="A19" s="43" t="s">
        <v>29</v>
      </c>
      <c r="B19" s="43"/>
      <c r="C19" s="43"/>
      <c r="D19" s="43"/>
      <c r="E19" s="43"/>
    </row>
    <row r="20" spans="1:8" ht="24" customHeight="1" x14ac:dyDescent="0.25">
      <c r="A20" s="43"/>
      <c r="B20" s="43"/>
      <c r="C20" s="43"/>
      <c r="D20" s="43"/>
      <c r="E20" s="43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16.8</v>
      </c>
      <c r="E22" s="7">
        <f>D22*F20*G20</f>
        <v>15684.48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4.68</v>
      </c>
      <c r="E23" s="7">
        <f>D23*F20*3</f>
        <v>4369.2479999999996</v>
      </c>
    </row>
    <row r="24" spans="1:8" x14ac:dyDescent="0.25">
      <c r="A24" s="6" t="s">
        <v>31</v>
      </c>
      <c r="B24" s="8" t="s">
        <v>60</v>
      </c>
      <c r="C24" s="3" t="s">
        <v>33</v>
      </c>
      <c r="D24" s="3"/>
      <c r="E24" s="7">
        <v>0</v>
      </c>
    </row>
    <row r="25" spans="1:8" ht="30" x14ac:dyDescent="0.25">
      <c r="A25" s="20" t="s">
        <v>61</v>
      </c>
      <c r="B25" s="8" t="s">
        <v>63</v>
      </c>
      <c r="C25" s="3" t="s">
        <v>33</v>
      </c>
      <c r="D25" s="3"/>
      <c r="E25" s="7">
        <v>5500.39</v>
      </c>
    </row>
    <row r="26" spans="1:8" x14ac:dyDescent="0.25">
      <c r="A26" s="41" t="s">
        <v>62</v>
      </c>
      <c r="B26" s="8" t="s">
        <v>63</v>
      </c>
      <c r="C26" s="3" t="s">
        <v>33</v>
      </c>
      <c r="D26" s="3"/>
      <c r="E26" s="7">
        <v>1030.3</v>
      </c>
    </row>
    <row r="27" spans="1:8" x14ac:dyDescent="0.25">
      <c r="A27" s="6"/>
      <c r="B27" s="8"/>
      <c r="C27" s="3"/>
      <c r="D27" s="3"/>
      <c r="E27" s="7"/>
    </row>
    <row r="28" spans="1:8" s="13" customFormat="1" ht="14.25" x14ac:dyDescent="0.2">
      <c r="A28" s="9" t="s">
        <v>24</v>
      </c>
      <c r="B28" s="10"/>
      <c r="C28" s="11"/>
      <c r="D28" s="11"/>
      <c r="E28" s="12">
        <f>SUM(E22:E27)</f>
        <v>26584.417999999998</v>
      </c>
    </row>
    <row r="30" spans="1:8" ht="30.75" customHeight="1" x14ac:dyDescent="0.25">
      <c r="A30" s="57" t="s">
        <v>64</v>
      </c>
      <c r="B30" s="57"/>
      <c r="C30" s="57"/>
      <c r="D30" s="57"/>
      <c r="E30" s="57"/>
    </row>
    <row r="31" spans="1:8" ht="30" customHeight="1" x14ac:dyDescent="0.25">
      <c r="A31" s="45" t="s">
        <v>21</v>
      </c>
      <c r="B31" s="45"/>
      <c r="C31" s="45"/>
      <c r="D31" s="45"/>
      <c r="E31" s="45"/>
    </row>
    <row r="32" spans="1:8" x14ac:dyDescent="0.25">
      <c r="A32" s="45" t="s">
        <v>20</v>
      </c>
      <c r="B32" s="45"/>
      <c r="C32" s="45"/>
      <c r="D32" s="45"/>
      <c r="E32" s="45"/>
      <c r="F32" s="13"/>
      <c r="G32" s="13"/>
      <c r="H32" s="14"/>
    </row>
    <row r="33" spans="1:8" ht="32.25" customHeight="1" x14ac:dyDescent="0.25">
      <c r="A33" s="45" t="s">
        <v>30</v>
      </c>
      <c r="B33" s="45"/>
      <c r="C33" s="45"/>
      <c r="D33" s="45"/>
      <c r="E33" s="45"/>
      <c r="F33" s="13"/>
      <c r="G33" s="13"/>
      <c r="H33" s="13"/>
    </row>
    <row r="34" spans="1:8" x14ac:dyDescent="0.25">
      <c r="A34" s="45" t="s">
        <v>18</v>
      </c>
      <c r="B34" s="45"/>
      <c r="C34" s="45"/>
      <c r="D34" s="45"/>
      <c r="E34" s="45"/>
    </row>
    <row r="35" spans="1:8" x14ac:dyDescent="0.25">
      <c r="A35" s="46" t="s">
        <v>5</v>
      </c>
      <c r="B35" s="46"/>
      <c r="C35" s="46"/>
      <c r="D35" s="46"/>
      <c r="E35" s="46"/>
    </row>
    <row r="36" spans="1:8" x14ac:dyDescent="0.25">
      <c r="A36" s="45" t="s">
        <v>18</v>
      </c>
      <c r="B36" s="45"/>
      <c r="C36" s="45"/>
      <c r="D36" s="45"/>
      <c r="E36" s="45"/>
    </row>
    <row r="37" spans="1:8" x14ac:dyDescent="0.25">
      <c r="A37" s="47" t="s">
        <v>45</v>
      </c>
      <c r="B37" s="47"/>
      <c r="C37" s="47"/>
      <c r="D37" s="47"/>
      <c r="E37" s="47"/>
    </row>
    <row r="38" spans="1:8" x14ac:dyDescent="0.25">
      <c r="B38" s="42" t="s">
        <v>19</v>
      </c>
      <c r="C38" s="42"/>
      <c r="D38" s="42"/>
      <c r="E38" s="5" t="s">
        <v>6</v>
      </c>
    </row>
    <row r="39" spans="1:8" x14ac:dyDescent="0.25">
      <c r="A39" s="36"/>
      <c r="B39" s="36"/>
      <c r="C39" s="36"/>
      <c r="D39" s="36"/>
      <c r="E39" s="36"/>
    </row>
    <row r="40" spans="1:8" x14ac:dyDescent="0.25">
      <c r="A40" s="47" t="s">
        <v>34</v>
      </c>
      <c r="B40" s="47"/>
      <c r="C40" s="47"/>
      <c r="D40" s="47"/>
      <c r="E40" s="47"/>
    </row>
    <row r="41" spans="1:8" x14ac:dyDescent="0.25">
      <c r="B41" s="42" t="s">
        <v>19</v>
      </c>
      <c r="C41" s="42"/>
      <c r="D41" s="42"/>
      <c r="E41" s="5" t="s">
        <v>6</v>
      </c>
    </row>
    <row r="44" spans="1:8" x14ac:dyDescent="0.25">
      <c r="A44" s="18" t="s">
        <v>46</v>
      </c>
    </row>
    <row r="45" spans="1:8" x14ac:dyDescent="0.25">
      <c r="A45" s="13" t="s">
        <v>35</v>
      </c>
    </row>
    <row r="46" spans="1:8" x14ac:dyDescent="0.25">
      <c r="A46" s="2" t="s">
        <v>40</v>
      </c>
      <c r="B46" s="15">
        <f>'2кв'!B50</f>
        <v>18258.830000000009</v>
      </c>
    </row>
    <row r="47" spans="1:8" ht="19.5" customHeight="1" x14ac:dyDescent="0.25">
      <c r="A47" s="35" t="s">
        <v>65</v>
      </c>
      <c r="B47" s="16"/>
    </row>
    <row r="48" spans="1:8" x14ac:dyDescent="0.25">
      <c r="A48" s="2" t="s">
        <v>36</v>
      </c>
      <c r="B48" s="16">
        <v>21632.28</v>
      </c>
    </row>
    <row r="49" spans="1:2" x14ac:dyDescent="0.25">
      <c r="A49" s="2" t="s">
        <v>47</v>
      </c>
      <c r="B49" s="16">
        <f>150*2</f>
        <v>300</v>
      </c>
    </row>
    <row r="50" spans="1:2" ht="30" x14ac:dyDescent="0.25">
      <c r="A50" s="35" t="s">
        <v>38</v>
      </c>
      <c r="B50" s="16">
        <f>E28</f>
        <v>26584.417999999998</v>
      </c>
    </row>
    <row r="51" spans="1:2" x14ac:dyDescent="0.25">
      <c r="A51" s="17" t="s">
        <v>37</v>
      </c>
      <c r="B51" s="19">
        <f>B46+B48+B49-B50</f>
        <v>13606.69200000001</v>
      </c>
    </row>
    <row r="54" spans="1:2" x14ac:dyDescent="0.25">
      <c r="B54" s="2">
        <v>12975.44</v>
      </c>
    </row>
  </sheetData>
  <mergeCells count="29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5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2" t="s">
        <v>11</v>
      </c>
      <c r="B1" s="52"/>
      <c r="C1" s="52"/>
      <c r="D1" s="52"/>
      <c r="E1" s="52"/>
    </row>
    <row r="2" spans="1:5" ht="33.7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5" t="s">
        <v>92</v>
      </c>
      <c r="B3" s="55"/>
      <c r="C3" s="55"/>
      <c r="D3" s="55"/>
      <c r="E3" s="55"/>
    </row>
    <row r="4" spans="1:5" s="1" customFormat="1" ht="15.75" x14ac:dyDescent="0.25">
      <c r="A4" s="21" t="s">
        <v>13</v>
      </c>
      <c r="B4" s="4"/>
      <c r="C4" s="4"/>
      <c r="D4" s="26"/>
      <c r="E4" s="25" t="s">
        <v>93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48" t="s">
        <v>1</v>
      </c>
      <c r="B8" s="48"/>
      <c r="C8" s="48"/>
      <c r="D8" s="48"/>
      <c r="E8" s="48"/>
    </row>
    <row r="9" spans="1:5" x14ac:dyDescent="0.25">
      <c r="A9" s="45" t="s">
        <v>26</v>
      </c>
      <c r="B9" s="45"/>
      <c r="C9" s="45"/>
      <c r="D9" s="45"/>
      <c r="E9" s="45"/>
    </row>
    <row r="10" spans="1:5" ht="30.75" customHeight="1" x14ac:dyDescent="0.25">
      <c r="A10" s="49" t="s">
        <v>14</v>
      </c>
      <c r="B10" s="50"/>
      <c r="C10" s="50"/>
      <c r="D10" s="50"/>
      <c r="E10" s="50"/>
    </row>
    <row r="11" spans="1:5" ht="29.25" customHeight="1" x14ac:dyDescent="0.25">
      <c r="A11" s="45" t="s">
        <v>27</v>
      </c>
      <c r="B11" s="45"/>
      <c r="C11" s="45"/>
      <c r="D11" s="45"/>
      <c r="E11" s="45"/>
    </row>
    <row r="12" spans="1:5" ht="17.25" customHeight="1" x14ac:dyDescent="0.25">
      <c r="A12" s="48" t="s">
        <v>15</v>
      </c>
      <c r="B12" s="51"/>
      <c r="C12" s="51"/>
      <c r="D12" s="51"/>
      <c r="E12" s="51"/>
    </row>
    <row r="13" spans="1:5" x14ac:dyDescent="0.25">
      <c r="A13" s="45" t="s">
        <v>22</v>
      </c>
      <c r="B13" s="45"/>
      <c r="C13" s="45"/>
      <c r="D13" s="45"/>
      <c r="E13" s="45"/>
    </row>
    <row r="14" spans="1:5" ht="19.5" customHeight="1" x14ac:dyDescent="0.25">
      <c r="A14" s="48" t="s">
        <v>2</v>
      </c>
      <c r="B14" s="51"/>
      <c r="C14" s="51"/>
      <c r="D14" s="51"/>
      <c r="E14" s="51"/>
    </row>
    <row r="15" spans="1:5" x14ac:dyDescent="0.25">
      <c r="A15" s="45" t="s">
        <v>44</v>
      </c>
      <c r="B15" s="45"/>
      <c r="C15" s="45"/>
      <c r="D15" s="45"/>
      <c r="E15" s="45"/>
    </row>
    <row r="16" spans="1:5" x14ac:dyDescent="0.25">
      <c r="A16" s="48" t="s">
        <v>16</v>
      </c>
      <c r="B16" s="51"/>
      <c r="C16" s="51"/>
      <c r="D16" s="51"/>
      <c r="E16" s="51"/>
    </row>
    <row r="17" spans="1:8" ht="27.6" customHeight="1" x14ac:dyDescent="0.25">
      <c r="A17" s="45" t="s">
        <v>17</v>
      </c>
      <c r="B17" s="45"/>
      <c r="C17" s="45"/>
      <c r="D17" s="45"/>
      <c r="E17" s="45"/>
    </row>
    <row r="18" spans="1:8" ht="60.75" customHeight="1" x14ac:dyDescent="0.25">
      <c r="A18" s="45" t="s">
        <v>28</v>
      </c>
      <c r="B18" s="45"/>
      <c r="C18" s="45"/>
      <c r="D18" s="45"/>
      <c r="E18" s="45"/>
    </row>
    <row r="19" spans="1:8" ht="31.5" customHeight="1" x14ac:dyDescent="0.25">
      <c r="A19" s="43" t="s">
        <v>29</v>
      </c>
      <c r="B19" s="43"/>
      <c r="C19" s="43"/>
      <c r="D19" s="43"/>
      <c r="E19" s="43"/>
    </row>
    <row r="20" spans="1:8" ht="24" customHeight="1" x14ac:dyDescent="0.25">
      <c r="A20" s="43"/>
      <c r="B20" s="43"/>
      <c r="C20" s="43"/>
      <c r="D20" s="43"/>
      <c r="E20" s="43"/>
      <c r="F20" s="2">
        <v>311.2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41</v>
      </c>
      <c r="B22" s="8" t="s">
        <v>42</v>
      </c>
      <c r="C22" s="3" t="s">
        <v>4</v>
      </c>
      <c r="D22" s="3">
        <v>16.8</v>
      </c>
      <c r="E22" s="7">
        <f>D22*F20*G20</f>
        <v>15684.48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4.68</v>
      </c>
      <c r="E23" s="7">
        <f>D23*F20*3</f>
        <v>4369.2479999999996</v>
      </c>
    </row>
    <row r="24" spans="1:8" x14ac:dyDescent="0.25">
      <c r="A24" s="6" t="s">
        <v>31</v>
      </c>
      <c r="B24" s="8" t="s">
        <v>94</v>
      </c>
      <c r="C24" s="3" t="s">
        <v>33</v>
      </c>
      <c r="D24" s="3"/>
      <c r="E24" s="7">
        <v>155</v>
      </c>
    </row>
    <row r="25" spans="1:8" x14ac:dyDescent="0.25">
      <c r="A25" s="6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20208.727999999999</v>
      </c>
    </row>
    <row r="28" spans="1:8" ht="30.75" customHeight="1" x14ac:dyDescent="0.25">
      <c r="A28" s="57" t="s">
        <v>95</v>
      </c>
      <c r="B28" s="57"/>
      <c r="C28" s="57"/>
      <c r="D28" s="57"/>
      <c r="E28" s="57"/>
    </row>
    <row r="29" spans="1:8" ht="30" customHeight="1" x14ac:dyDescent="0.25">
      <c r="A29" s="45" t="s">
        <v>21</v>
      </c>
      <c r="B29" s="45"/>
      <c r="C29" s="45"/>
      <c r="D29" s="45"/>
      <c r="E29" s="45"/>
    </row>
    <row r="30" spans="1:8" x14ac:dyDescent="0.25">
      <c r="A30" s="45" t="s">
        <v>20</v>
      </c>
      <c r="B30" s="45"/>
      <c r="C30" s="45"/>
      <c r="D30" s="45"/>
      <c r="E30" s="45"/>
      <c r="F30" s="13"/>
      <c r="G30" s="13"/>
      <c r="H30" s="14"/>
    </row>
    <row r="31" spans="1:8" ht="32.25" customHeight="1" x14ac:dyDescent="0.25">
      <c r="A31" s="45" t="s">
        <v>30</v>
      </c>
      <c r="B31" s="45"/>
      <c r="C31" s="45"/>
      <c r="D31" s="45"/>
      <c r="E31" s="45"/>
      <c r="F31" s="13"/>
      <c r="G31" s="13"/>
      <c r="H31" s="13"/>
    </row>
    <row r="32" spans="1:8" x14ac:dyDescent="0.25">
      <c r="A32" s="45" t="s">
        <v>18</v>
      </c>
      <c r="B32" s="45"/>
      <c r="C32" s="45"/>
      <c r="D32" s="45"/>
      <c r="E32" s="45"/>
    </row>
    <row r="33" spans="1:5" x14ac:dyDescent="0.25">
      <c r="A33" s="46" t="s">
        <v>5</v>
      </c>
      <c r="B33" s="46"/>
      <c r="C33" s="46"/>
      <c r="D33" s="46"/>
      <c r="E33" s="46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7" t="s">
        <v>45</v>
      </c>
      <c r="B35" s="47"/>
      <c r="C35" s="47"/>
      <c r="D35" s="47"/>
      <c r="E35" s="47"/>
    </row>
    <row r="36" spans="1:5" x14ac:dyDescent="0.25">
      <c r="B36" s="42" t="s">
        <v>19</v>
      </c>
      <c r="C36" s="42"/>
      <c r="D36" s="42"/>
      <c r="E36" s="5" t="s">
        <v>6</v>
      </c>
    </row>
    <row r="37" spans="1:5" x14ac:dyDescent="0.25">
      <c r="A37" s="39"/>
      <c r="B37" s="39"/>
      <c r="C37" s="39"/>
      <c r="D37" s="39"/>
      <c r="E37" s="39"/>
    </row>
    <row r="38" spans="1:5" x14ac:dyDescent="0.25">
      <c r="A38" s="47" t="s">
        <v>34</v>
      </c>
      <c r="B38" s="47"/>
      <c r="C38" s="47"/>
      <c r="D38" s="47"/>
      <c r="E38" s="47"/>
    </row>
    <row r="39" spans="1:5" x14ac:dyDescent="0.25">
      <c r="B39" s="42" t="s">
        <v>19</v>
      </c>
      <c r="C39" s="42"/>
      <c r="D39" s="42"/>
      <c r="E39" s="5" t="s">
        <v>6</v>
      </c>
    </row>
    <row r="42" spans="1:5" x14ac:dyDescent="0.25">
      <c r="A42" s="18" t="s">
        <v>46</v>
      </c>
    </row>
    <row r="43" spans="1:5" x14ac:dyDescent="0.25">
      <c r="A43" s="13" t="s">
        <v>35</v>
      </c>
    </row>
    <row r="44" spans="1:5" x14ac:dyDescent="0.25">
      <c r="A44" s="2" t="s">
        <v>40</v>
      </c>
      <c r="B44" s="15">
        <f>'3кв'!B51</f>
        <v>13606.69200000001</v>
      </c>
    </row>
    <row r="45" spans="1:5" ht="19.5" customHeight="1" x14ac:dyDescent="0.25">
      <c r="A45" s="38" t="s">
        <v>65</v>
      </c>
      <c r="B45" s="16"/>
    </row>
    <row r="46" spans="1:5" x14ac:dyDescent="0.25">
      <c r="A46" s="2" t="s">
        <v>36</v>
      </c>
      <c r="B46" s="16">
        <v>22257.03</v>
      </c>
    </row>
    <row r="47" spans="1:5" x14ac:dyDescent="0.25">
      <c r="B47" s="16"/>
    </row>
    <row r="48" spans="1:5" ht="30" x14ac:dyDescent="0.25">
      <c r="A48" s="38" t="s">
        <v>38</v>
      </c>
      <c r="B48" s="16">
        <f>E26</f>
        <v>20208.727999999999</v>
      </c>
    </row>
    <row r="49" spans="1:2" x14ac:dyDescent="0.25">
      <c r="A49" s="17" t="s">
        <v>37</v>
      </c>
      <c r="B49" s="19">
        <f>B44+B46+B47-B48</f>
        <v>15654.99400000001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zoomScaleSheetLayoutView="100" workbookViewId="0">
      <selection activeCell="B25" sqref="B25"/>
    </sheetView>
  </sheetViews>
  <sheetFormatPr defaultRowHeight="15.75" x14ac:dyDescent="0.25"/>
  <cols>
    <col min="1" max="1" width="10.5703125" style="60" customWidth="1"/>
    <col min="2" max="2" width="69.5703125" style="60" customWidth="1"/>
    <col min="3" max="3" width="15.28515625" style="60" customWidth="1"/>
    <col min="4" max="4" width="11.85546875" style="60" customWidth="1"/>
    <col min="5" max="5" width="14.7109375" style="60" customWidth="1"/>
    <col min="6" max="6" width="12.42578125" style="60" customWidth="1"/>
    <col min="7" max="7" width="12" style="60" customWidth="1"/>
    <col min="8" max="8" width="13.5703125" style="60" customWidth="1"/>
    <col min="9" max="16384" width="9.140625" style="60"/>
  </cols>
  <sheetData>
    <row r="1" spans="1:5" x14ac:dyDescent="0.25">
      <c r="A1" s="58" t="s">
        <v>66</v>
      </c>
      <c r="B1" s="58"/>
      <c r="C1" s="58"/>
      <c r="D1" s="59"/>
    </row>
    <row r="2" spans="1:5" x14ac:dyDescent="0.25">
      <c r="A2" s="61" t="s">
        <v>67</v>
      </c>
      <c r="B2" s="61"/>
      <c r="C2" s="61"/>
      <c r="D2" s="62"/>
    </row>
    <row r="3" spans="1:5" x14ac:dyDescent="0.25">
      <c r="A3" s="61" t="s">
        <v>68</v>
      </c>
      <c r="B3" s="61"/>
      <c r="C3" s="61"/>
      <c r="D3" s="62"/>
    </row>
    <row r="4" spans="1:5" x14ac:dyDescent="0.25">
      <c r="A4" s="58" t="s">
        <v>96</v>
      </c>
      <c r="B4" s="58"/>
      <c r="C4" s="58"/>
      <c r="D4" s="59"/>
    </row>
    <row r="5" spans="1:5" x14ac:dyDescent="0.25">
      <c r="A5" s="63"/>
      <c r="B5" s="63"/>
      <c r="C5" s="63"/>
      <c r="D5" s="1"/>
    </row>
    <row r="6" spans="1:5" x14ac:dyDescent="0.25">
      <c r="A6" s="62"/>
      <c r="B6" s="64" t="s">
        <v>69</v>
      </c>
      <c r="C6" s="65">
        <f>'1кв'!B45</f>
        <v>12975.44</v>
      </c>
      <c r="D6" s="66"/>
    </row>
    <row r="7" spans="1:5" x14ac:dyDescent="0.25">
      <c r="A7" s="67" t="s">
        <v>70</v>
      </c>
      <c r="B7" s="64" t="s">
        <v>97</v>
      </c>
      <c r="C7" s="65"/>
      <c r="D7" s="66"/>
    </row>
    <row r="8" spans="1:5" x14ac:dyDescent="0.25">
      <c r="B8" s="68" t="s">
        <v>71</v>
      </c>
      <c r="C8" s="69">
        <f>'1кв'!B47+'2кв'!B46+'3кв'!B48+'4кв'!B46</f>
        <v>85007.959999999992</v>
      </c>
      <c r="D8" s="70"/>
    </row>
    <row r="9" spans="1:5" x14ac:dyDescent="0.25">
      <c r="B9" s="68" t="s">
        <v>72</v>
      </c>
      <c r="C9" s="69">
        <f>'1кв'!B48+'2кв'!B47</f>
        <v>600</v>
      </c>
      <c r="D9" s="70"/>
    </row>
    <row r="10" spans="1:5" x14ac:dyDescent="0.25">
      <c r="B10" s="68" t="s">
        <v>73</v>
      </c>
      <c r="C10" s="69">
        <f>'1кв'!B49+'2кв'!B48+'3кв'!B49</f>
        <v>1200</v>
      </c>
      <c r="D10" s="70"/>
    </row>
    <row r="11" spans="1:5" x14ac:dyDescent="0.25">
      <c r="A11" s="71"/>
      <c r="B11" s="68" t="s">
        <v>74</v>
      </c>
      <c r="C11" s="72">
        <f>SUM(C8:C10)</f>
        <v>86807.959999999992</v>
      </c>
      <c r="D11" s="66"/>
    </row>
    <row r="12" spans="1:5" x14ac:dyDescent="0.25">
      <c r="A12" s="1"/>
      <c r="B12" s="73"/>
      <c r="C12" s="73"/>
      <c r="D12" s="74"/>
    </row>
    <row r="13" spans="1:5" x14ac:dyDescent="0.25">
      <c r="A13" s="75" t="s">
        <v>75</v>
      </c>
      <c r="B13" s="76" t="s">
        <v>76</v>
      </c>
      <c r="C13" s="77">
        <f>'1кв'!E22+'2кв'!E22+'3кв'!E22+'4кв'!E22</f>
        <v>59918.447999999989</v>
      </c>
      <c r="D13" s="74"/>
    </row>
    <row r="14" spans="1:5" x14ac:dyDescent="0.25">
      <c r="A14" s="75"/>
      <c r="B14" s="78" t="s">
        <v>39</v>
      </c>
      <c r="C14" s="77">
        <f>'1кв'!E23+'2кв'!E23+'3кв'!E23+'4кв'!E23</f>
        <v>16879.487999999998</v>
      </c>
      <c r="D14" s="74"/>
    </row>
    <row r="15" spans="1:5" x14ac:dyDescent="0.25">
      <c r="A15" s="1"/>
      <c r="B15" s="78" t="s">
        <v>31</v>
      </c>
      <c r="C15" s="77">
        <f>'1кв'!E24+'2кв'!E24+'3кв'!E24+'4кв'!E24</f>
        <v>481.78</v>
      </c>
      <c r="D15" s="74"/>
      <c r="E15" s="79"/>
    </row>
    <row r="16" spans="1:5" x14ac:dyDescent="0.25">
      <c r="A16" s="75"/>
      <c r="B16" s="80" t="s">
        <v>77</v>
      </c>
      <c r="C16" s="77">
        <v>0</v>
      </c>
      <c r="D16" s="74"/>
    </row>
    <row r="17" spans="1:5" x14ac:dyDescent="0.25">
      <c r="A17" s="75"/>
      <c r="B17" s="81" t="s">
        <v>78</v>
      </c>
      <c r="C17" s="77">
        <f>SUM(C18:C22)</f>
        <v>6848.6900000000005</v>
      </c>
      <c r="D17" s="74"/>
    </row>
    <row r="18" spans="1:5" x14ac:dyDescent="0.25">
      <c r="A18" s="75"/>
      <c r="B18" s="81" t="s">
        <v>79</v>
      </c>
      <c r="C18" s="77">
        <v>0</v>
      </c>
      <c r="D18" s="74"/>
    </row>
    <row r="19" spans="1:5" ht="31.5" x14ac:dyDescent="0.25">
      <c r="A19" s="75"/>
      <c r="B19" s="81" t="s">
        <v>80</v>
      </c>
      <c r="C19" s="77">
        <f>'1кв'!E25</f>
        <v>318</v>
      </c>
      <c r="D19" s="74"/>
    </row>
    <row r="20" spans="1:5" x14ac:dyDescent="0.25">
      <c r="A20" s="75"/>
      <c r="B20" s="81" t="s">
        <v>98</v>
      </c>
      <c r="C20" s="77">
        <f>'3кв'!E25</f>
        <v>5500.39</v>
      </c>
      <c r="D20" s="74"/>
    </row>
    <row r="21" spans="1:5" x14ac:dyDescent="0.25">
      <c r="A21" s="75"/>
      <c r="B21" s="81" t="s">
        <v>99</v>
      </c>
      <c r="C21" s="77">
        <f>'3кв'!E26</f>
        <v>1030.3</v>
      </c>
      <c r="D21" s="74"/>
    </row>
    <row r="22" spans="1:5" x14ac:dyDescent="0.25">
      <c r="A22" s="75"/>
      <c r="B22" s="81"/>
      <c r="C22" s="69"/>
      <c r="D22" s="74"/>
    </row>
    <row r="23" spans="1:5" x14ac:dyDescent="0.25">
      <c r="A23" s="1"/>
      <c r="B23" s="82" t="s">
        <v>81</v>
      </c>
      <c r="C23" s="72">
        <f>SUM(C13:C17)</f>
        <v>84128.405999999988</v>
      </c>
      <c r="D23" s="74"/>
      <c r="E23" s="79"/>
    </row>
    <row r="24" spans="1:5" x14ac:dyDescent="0.25">
      <c r="A24" s="1"/>
      <c r="B24" s="82" t="s">
        <v>82</v>
      </c>
      <c r="C24" s="72">
        <f>C6+C11-C23</f>
        <v>15654.994000000006</v>
      </c>
      <c r="D24" s="74"/>
    </row>
    <row r="25" spans="1:5" x14ac:dyDescent="0.25">
      <c r="A25" s="1"/>
      <c r="B25" s="67"/>
      <c r="C25" s="67"/>
      <c r="D25" s="74"/>
    </row>
    <row r="26" spans="1:5" x14ac:dyDescent="0.25">
      <c r="A26" s="1"/>
      <c r="B26" s="83" t="s">
        <v>83</v>
      </c>
      <c r="C26" s="83"/>
      <c r="D26" s="74"/>
    </row>
    <row r="27" spans="1:5" x14ac:dyDescent="0.25">
      <c r="A27" s="1"/>
      <c r="B27" s="83" t="s">
        <v>84</v>
      </c>
      <c r="C27" s="84">
        <v>7133.25</v>
      </c>
      <c r="D27" s="74"/>
    </row>
    <row r="28" spans="1:5" x14ac:dyDescent="0.25">
      <c r="A28" s="1"/>
      <c r="B28" s="85" t="s">
        <v>85</v>
      </c>
      <c r="C28" s="86">
        <v>7419.01</v>
      </c>
      <c r="D28" s="74"/>
    </row>
    <row r="29" spans="1:5" x14ac:dyDescent="0.25">
      <c r="A29" s="1"/>
      <c r="B29" s="83" t="s">
        <v>86</v>
      </c>
      <c r="C29" s="87">
        <f>C28-C27</f>
        <v>285.76000000000022</v>
      </c>
      <c r="D29" s="74"/>
    </row>
    <row r="30" spans="1:5" x14ac:dyDescent="0.25">
      <c r="A30" s="1"/>
      <c r="B30" s="67"/>
      <c r="C30" s="67"/>
      <c r="D30" s="74"/>
    </row>
    <row r="31" spans="1:5" x14ac:dyDescent="0.25">
      <c r="A31" s="1"/>
      <c r="B31" s="67"/>
      <c r="C31" s="67"/>
      <c r="D31" s="74"/>
    </row>
    <row r="32" spans="1:5" x14ac:dyDescent="0.25">
      <c r="A32" s="1"/>
      <c r="B32" s="67"/>
      <c r="C32" s="67"/>
      <c r="D32" s="74"/>
    </row>
    <row r="33" spans="1:4" x14ac:dyDescent="0.25">
      <c r="A33" s="1"/>
      <c r="B33" s="67"/>
      <c r="C33" s="67"/>
      <c r="D33" s="74"/>
    </row>
    <row r="34" spans="1:4" x14ac:dyDescent="0.25">
      <c r="A34" s="1" t="s">
        <v>87</v>
      </c>
      <c r="B34" s="67" t="s">
        <v>88</v>
      </c>
      <c r="C34" s="67"/>
      <c r="D34" s="74"/>
    </row>
    <row r="35" spans="1:4" x14ac:dyDescent="0.25">
      <c r="A35" s="1"/>
      <c r="B35" s="67" t="s">
        <v>89</v>
      </c>
      <c r="C35" s="67"/>
      <c r="D35" s="74"/>
    </row>
    <row r="36" spans="1:4" x14ac:dyDescent="0.25">
      <c r="A36" s="1"/>
      <c r="B36" s="67" t="s">
        <v>90</v>
      </c>
      <c r="C36" s="67"/>
      <c r="D36" s="74"/>
    </row>
    <row r="37" spans="1:4" x14ac:dyDescent="0.25">
      <c r="A37" s="1"/>
      <c r="B37" s="67"/>
      <c r="C37" s="67"/>
      <c r="D37" s="74"/>
    </row>
    <row r="38" spans="1:4" x14ac:dyDescent="0.25">
      <c r="A38" s="1"/>
      <c r="B38" s="67"/>
      <c r="C38" s="67"/>
      <c r="D38" s="74"/>
    </row>
    <row r="39" spans="1:4" x14ac:dyDescent="0.25">
      <c r="A39" s="1"/>
      <c r="B39" s="67" t="s">
        <v>91</v>
      </c>
      <c r="C39" s="67"/>
      <c r="D39" s="74"/>
    </row>
    <row r="40" spans="1:4" x14ac:dyDescent="0.25">
      <c r="A40" s="1"/>
      <c r="B40" s="67"/>
      <c r="C40" s="67"/>
      <c r="D40" s="74"/>
    </row>
    <row r="41" spans="1:4" x14ac:dyDescent="0.25">
      <c r="A41" s="1"/>
      <c r="B41" s="67"/>
      <c r="C41" s="67"/>
      <c r="D41" s="74"/>
    </row>
    <row r="42" spans="1:4" x14ac:dyDescent="0.25">
      <c r="A42" s="1"/>
      <c r="B42" s="67"/>
      <c r="C42" s="67"/>
      <c r="D42" s="74"/>
    </row>
    <row r="43" spans="1:4" x14ac:dyDescent="0.25">
      <c r="A43" s="1"/>
      <c r="B43" s="67"/>
      <c r="C43" s="67"/>
      <c r="D43" s="74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2025-02-27T13:53:13Z</dcterms:modified>
</cp:coreProperties>
</file>